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8" i="6"/>
  <c r="F12"/>
  <c r="F13"/>
  <c r="F19"/>
  <c r="F20"/>
  <c r="F21"/>
  <c r="F22"/>
  <c r="F23"/>
  <c r="F24"/>
  <c r="D71"/>
  <c r="D69"/>
  <c r="D68"/>
  <c r="D63" l="1"/>
  <c r="F139"/>
  <c r="F140"/>
  <c r="F138"/>
  <c r="D141"/>
  <c r="D133"/>
  <c r="D130"/>
  <c r="D127"/>
  <c r="D125"/>
  <c r="D120"/>
  <c r="D48"/>
  <c r="D14"/>
  <c r="D7"/>
  <c r="D115"/>
  <c r="D85"/>
  <c r="D84"/>
  <c r="D81"/>
  <c r="F141" l="1"/>
  <c r="F72"/>
  <c r="F73"/>
  <c r="F49"/>
  <c r="F50"/>
  <c r="F51"/>
  <c r="F116"/>
  <c r="F117"/>
  <c r="F118"/>
  <c r="F52"/>
  <c r="F53"/>
  <c r="F54"/>
  <c r="F9"/>
  <c r="F10"/>
  <c r="F11"/>
  <c r="F58"/>
  <c r="F59"/>
  <c r="F122"/>
  <c r="F123"/>
  <c r="F124"/>
  <c r="F96"/>
  <c r="F97"/>
  <c r="F98"/>
  <c r="F99"/>
  <c r="F100"/>
  <c r="F101"/>
  <c r="F102"/>
  <c r="F103"/>
  <c r="F104"/>
  <c r="F107" l="1"/>
  <c r="F108"/>
  <c r="F109"/>
  <c r="F110"/>
  <c r="F111"/>
  <c r="F112"/>
  <c r="F113"/>
  <c r="F114"/>
  <c r="F77"/>
  <c r="F78"/>
  <c r="F79"/>
  <c r="F80"/>
  <c r="F136"/>
  <c r="F135"/>
  <c r="F134"/>
  <c r="F132"/>
  <c r="F46"/>
  <c r="F45"/>
  <c r="F44"/>
  <c r="F43"/>
  <c r="F42"/>
  <c r="F41"/>
  <c r="F40"/>
  <c r="F39"/>
  <c r="F38"/>
  <c r="F37"/>
  <c r="F36"/>
  <c r="F35"/>
  <c r="F34"/>
  <c r="F33"/>
  <c r="F32"/>
  <c r="F31"/>
  <c r="F30"/>
  <c r="F18"/>
  <c r="F17"/>
  <c r="F87"/>
  <c r="F86"/>
  <c r="F84"/>
  <c r="F82"/>
  <c r="F126"/>
  <c r="F65"/>
  <c r="F66"/>
  <c r="F67"/>
  <c r="F129" l="1"/>
  <c r="F121"/>
  <c r="F128"/>
  <c r="F130"/>
  <c r="F131"/>
  <c r="F133"/>
  <c r="F83"/>
  <c r="F85"/>
  <c r="F88"/>
  <c r="F89"/>
  <c r="F90"/>
  <c r="F91"/>
  <c r="F92"/>
  <c r="F93"/>
  <c r="F94"/>
  <c r="F95"/>
  <c r="F105"/>
  <c r="F76"/>
  <c r="F64"/>
  <c r="F70"/>
  <c r="F74"/>
  <c r="F57"/>
  <c r="F56"/>
  <c r="F15"/>
  <c r="F16"/>
  <c r="F25"/>
  <c r="F26"/>
  <c r="F27"/>
  <c r="F28"/>
  <c r="F29"/>
  <c r="F47"/>
  <c r="F6"/>
  <c r="F60" l="1"/>
  <c r="D62"/>
  <c r="D75"/>
  <c r="D60"/>
  <c r="F120" l="1"/>
  <c r="F48"/>
  <c r="F63"/>
  <c r="F14"/>
  <c r="F71"/>
  <c r="F125"/>
  <c r="F61"/>
  <c r="F115"/>
  <c r="F7"/>
  <c r="D55"/>
  <c r="F69"/>
  <c r="F106"/>
  <c r="F127"/>
  <c r="F68"/>
  <c r="F81"/>
  <c r="D119"/>
  <c r="D137"/>
  <c r="D142" l="1"/>
  <c r="F137"/>
  <c r="F119"/>
  <c r="F55"/>
  <c r="F75"/>
  <c r="F62"/>
  <c r="F142" l="1"/>
</calcChain>
</file>

<file path=xl/sharedStrings.xml><?xml version="1.0" encoding="utf-8"?>
<sst xmlns="http://schemas.openxmlformats.org/spreadsheetml/2006/main" count="51" uniqueCount="33">
  <si>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</si>
  <si>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</si>
  <si>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</si>
  <si>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</si>
  <si>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</si>
  <si>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</si>
  <si>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</si>
  <si>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</si>
  <si>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</si>
  <si>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</si>
  <si>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</si>
  <si>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</si>
  <si>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</si>
  <si>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</si>
  <si>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</si>
  <si>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</si>
  <si>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</si>
  <si>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</si>
  <si>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</si>
  <si>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</si>
  <si>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</si>
  <si>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</si>
  <si>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</si>
  <si>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</si>
  <si>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</si>
  <si>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</si>
  <si>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</si>
  <si>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</si>
  <si>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</si>
  <si>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Педиатрия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</si>
  <si>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2026 год</t>
  </si>
  <si>
    <t>ООО "Смоленская клиниска боли"</t>
  </si>
  <si>
    <t xml:space="preserve">к Решению Комиссии по разработке Территориальной программы ОМС на 2026 год от "22 " декабря 2026г.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</si>
</sst>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145"/>
  <sheetViews>
    <sheetView tabSelected="1" zoomScale="80" zoomScaleNormal="80" workbookViewId="0">
      <selection activeCell="O142" sqref="O142"/>
    </sheetView>
  </sheetViews>
  <sheetFormatPr defaultColWidth="9.42578125" defaultRowHeight="15"/>
  <cols>
    <col min="1" max="1" width="33.85546875" style="1" customWidth="1"/>
    <col min="2" max="2" width="27.5703125" style="2" customWidth="1"/>
    <col min="3" max="3" width="11.140625" style="5" customWidth="1"/>
    <col min="4" max="4" width="12.7109375" style="1" customWidth="1"/>
    <col min="5" max="5" width="21.5703125" style="1" customWidth="1"/>
    <col min="6" max="6" width="23.140625" style="1" customWidth="1"/>
    <col min="7" max="16384" width="9.42578125" style="1"/>
  </cols>
  <sheetData>
    <row r="1" spans="1:11" s="7" customFormat="1">
      <c r="A1" s="67" t="s">
        <v>9</v>
      </c>
      <c r="B1" s="67"/>
      <c r="C1" s="67"/>
      <c r="D1" s="67"/>
      <c r="E1" s="67"/>
      <c r="F1" s="67"/>
    </row>
    <row r="2" spans="1:11" s="7" customFormat="1" ht="33" customHeight="1">
      <c r="A2" s="68" t="s">
        <v>32</v>
      </c>
      <c r="B2" s="68"/>
      <c r="C2" s="68"/>
      <c r="D2" s="68"/>
      <c r="E2" s="68"/>
      <c r="F2" s="68"/>
    </row>
    <row r="3" spans="1:11" ht="14.85" customHeight="1">
      <c r="A3" s="69" t="s">
        <v>30</v>
      </c>
      <c r="B3" s="69"/>
      <c r="C3" s="69"/>
      <c r="D3" s="69"/>
      <c r="E3" s="69"/>
      <c r="F3" s="69"/>
    </row>
    <row r="4" spans="1:11" ht="51.75" customHeight="1">
      <c r="A4" s="69"/>
      <c r="B4" s="69"/>
      <c r="C4" s="69"/>
      <c r="D4" s="69"/>
      <c r="E4" s="69"/>
      <c r="F4" s="69"/>
    </row>
    <row r="5" spans="1:11" ht="81.75" customHeight="1">
      <c r="A5" s="8" t="s">
        <v>10</v>
      </c>
      <c r="B5" s="8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11" ht="22.5" customHeight="1">
      <c r="A6" s="62" t="s">
        <v>4</v>
      </c>
      <c r="B6" s="44" t="s">
        <v>12</v>
      </c>
      <c r="C6" s="17">
        <v>5</v>
      </c>
      <c r="D6" s="9">
        <v>30</v>
      </c>
      <c r="E6" s="9">
        <v>184557</v>
      </c>
      <c r="F6" s="9">
        <f>D6*E6</f>
        <v>5536710</v>
      </c>
    </row>
    <row r="7" spans="1:11" ht="19.350000000000001" customHeight="1">
      <c r="A7" s="62"/>
      <c r="B7" s="70" t="s">
        <v>13</v>
      </c>
      <c r="C7" s="18">
        <v>12</v>
      </c>
      <c r="D7" s="10">
        <f>35+10+5+5+5+15+60</f>
        <v>135</v>
      </c>
      <c r="E7" s="10">
        <v>225126</v>
      </c>
      <c r="F7" s="9">
        <f t="shared" ref="F7:F54" si="0">D7*E7</f>
        <v>30392010</v>
      </c>
    </row>
    <row r="8" spans="1:11" ht="19.350000000000001" hidden="1" customHeight="1">
      <c r="A8" s="62"/>
      <c r="B8" s="71"/>
      <c r="C8" s="18">
        <v>13</v>
      </c>
      <c r="D8" s="10"/>
      <c r="E8" s="10">
        <v>340942</v>
      </c>
      <c r="F8" s="9">
        <f t="shared" si="0"/>
        <v>0</v>
      </c>
    </row>
    <row r="9" spans="1:11" ht="19.350000000000001" customHeight="1">
      <c r="A9" s="62"/>
      <c r="B9" s="71"/>
      <c r="C9" s="18">
        <v>14</v>
      </c>
      <c r="D9" s="10">
        <v>5</v>
      </c>
      <c r="E9" s="10">
        <v>217393</v>
      </c>
      <c r="F9" s="9">
        <f t="shared" si="0"/>
        <v>1086965</v>
      </c>
      <c r="J9" s="6"/>
      <c r="K9" s="10"/>
    </row>
    <row r="10" spans="1:11" ht="19.350000000000001" customHeight="1">
      <c r="A10" s="62"/>
      <c r="B10" s="71"/>
      <c r="C10" s="18">
        <v>15</v>
      </c>
      <c r="D10" s="10">
        <v>5</v>
      </c>
      <c r="E10" s="10">
        <v>311991</v>
      </c>
      <c r="F10" s="9">
        <f t="shared" si="0"/>
        <v>1559955</v>
      </c>
      <c r="J10" s="6"/>
      <c r="K10" s="6"/>
    </row>
    <row r="11" spans="1:11" ht="19.350000000000001" customHeight="1">
      <c r="A11" s="62"/>
      <c r="B11" s="71"/>
      <c r="C11" s="18">
        <v>16</v>
      </c>
      <c r="D11" s="10">
        <v>1</v>
      </c>
      <c r="E11" s="10">
        <v>417597</v>
      </c>
      <c r="F11" s="9">
        <f t="shared" si="0"/>
        <v>417597</v>
      </c>
      <c r="J11" s="6"/>
      <c r="K11" s="6"/>
    </row>
    <row r="12" spans="1:11" ht="19.350000000000001" hidden="1" customHeight="1">
      <c r="A12" s="62"/>
      <c r="B12" s="71"/>
      <c r="C12" s="18">
        <v>17</v>
      </c>
      <c r="D12" s="10"/>
      <c r="E12" s="10">
        <v>553460</v>
      </c>
      <c r="F12" s="9">
        <f t="shared" si="0"/>
        <v>0</v>
      </c>
    </row>
    <row r="13" spans="1:11" ht="19.350000000000001" hidden="1" customHeight="1">
      <c r="A13" s="62"/>
      <c r="B13" s="72"/>
      <c r="C13" s="18">
        <v>18</v>
      </c>
      <c r="D13" s="10"/>
      <c r="E13" s="10">
        <v>1405645</v>
      </c>
      <c r="F13" s="9">
        <f t="shared" si="0"/>
        <v>0</v>
      </c>
    </row>
    <row r="14" spans="1:11" ht="15.75" customHeight="1">
      <c r="A14" s="62"/>
      <c r="B14" s="70" t="s">
        <v>16</v>
      </c>
      <c r="C14" s="13">
        <v>32</v>
      </c>
      <c r="D14" s="13">
        <f>3+3+29+7+5</f>
        <v>47</v>
      </c>
      <c r="E14" s="10">
        <v>85982</v>
      </c>
      <c r="F14" s="9">
        <f t="shared" si="0"/>
        <v>4041154</v>
      </c>
      <c r="J14" s="6"/>
      <c r="K14" s="6"/>
    </row>
    <row r="15" spans="1:11" ht="15.75" customHeight="1">
      <c r="A15" s="62"/>
      <c r="B15" s="71"/>
      <c r="C15" s="13">
        <v>33</v>
      </c>
      <c r="D15" s="13">
        <v>2</v>
      </c>
      <c r="E15" s="10">
        <v>124702</v>
      </c>
      <c r="F15" s="9">
        <f t="shared" si="0"/>
        <v>249404</v>
      </c>
    </row>
    <row r="16" spans="1:11" ht="15.75" customHeight="1">
      <c r="A16" s="62"/>
      <c r="B16" s="71"/>
      <c r="C16" s="13">
        <v>34</v>
      </c>
      <c r="D16" s="13">
        <v>3</v>
      </c>
      <c r="E16" s="10">
        <v>120938</v>
      </c>
      <c r="F16" s="9">
        <f t="shared" si="0"/>
        <v>362814</v>
      </c>
    </row>
    <row r="17" spans="1:6" ht="15.75" hidden="1" customHeight="1">
      <c r="A17" s="62"/>
      <c r="B17" s="71"/>
      <c r="C17" s="45">
        <v>35</v>
      </c>
      <c r="D17" s="45"/>
      <c r="E17" s="10">
        <v>124315</v>
      </c>
      <c r="F17" s="9">
        <f t="shared" si="0"/>
        <v>0</v>
      </c>
    </row>
    <row r="18" spans="1:6" ht="15.75" hidden="1" customHeight="1">
      <c r="A18" s="62"/>
      <c r="B18" s="71"/>
      <c r="C18" s="45">
        <v>36</v>
      </c>
      <c r="D18" s="45"/>
      <c r="E18" s="10">
        <v>50999</v>
      </c>
      <c r="F18" s="9">
        <f t="shared" si="0"/>
        <v>0</v>
      </c>
    </row>
    <row r="19" spans="1:6" ht="15.75" hidden="1" customHeight="1">
      <c r="A19" s="62"/>
      <c r="B19" s="71"/>
      <c r="C19" s="45">
        <v>37</v>
      </c>
      <c r="D19" s="45"/>
      <c r="E19" s="10">
        <v>70504</v>
      </c>
      <c r="F19" s="9">
        <f t="shared" si="0"/>
        <v>0</v>
      </c>
    </row>
    <row r="20" spans="1:6" ht="15.75" hidden="1" customHeight="1">
      <c r="A20" s="62"/>
      <c r="B20" s="72"/>
      <c r="C20" s="45">
        <v>38</v>
      </c>
      <c r="D20" s="45"/>
      <c r="E20" s="10">
        <v>57509</v>
      </c>
      <c r="F20" s="9">
        <f t="shared" si="0"/>
        <v>0</v>
      </c>
    </row>
    <row r="21" spans="1:6" ht="15.75" hidden="1" customHeight="1">
      <c r="A21" s="62"/>
      <c r="B21" s="57" t="s">
        <v>14</v>
      </c>
      <c r="C21" s="19">
        <v>48</v>
      </c>
      <c r="D21" s="10"/>
      <c r="E21" s="10">
        <v>270080</v>
      </c>
      <c r="F21" s="9">
        <f t="shared" si="0"/>
        <v>0</v>
      </c>
    </row>
    <row r="22" spans="1:6" ht="15.75" hidden="1" customHeight="1">
      <c r="A22" s="62"/>
      <c r="B22" s="57"/>
      <c r="C22" s="19">
        <v>49</v>
      </c>
      <c r="D22" s="10"/>
      <c r="E22" s="10">
        <v>299122</v>
      </c>
      <c r="F22" s="9">
        <f t="shared" si="0"/>
        <v>0</v>
      </c>
    </row>
    <row r="23" spans="1:6" ht="15.75" hidden="1" customHeight="1">
      <c r="A23" s="62"/>
      <c r="B23" s="57"/>
      <c r="C23" s="19">
        <v>50</v>
      </c>
      <c r="D23" s="10"/>
      <c r="E23" s="10">
        <v>342826</v>
      </c>
      <c r="F23" s="9">
        <f t="shared" si="0"/>
        <v>0</v>
      </c>
    </row>
    <row r="24" spans="1:6" ht="15.75" hidden="1" customHeight="1">
      <c r="A24" s="62"/>
      <c r="B24" s="57"/>
      <c r="C24" s="19">
        <v>51</v>
      </c>
      <c r="D24" s="10"/>
      <c r="E24" s="10">
        <v>353529</v>
      </c>
      <c r="F24" s="9">
        <f t="shared" si="0"/>
        <v>0</v>
      </c>
    </row>
    <row r="25" spans="1:6" ht="15.75" customHeight="1">
      <c r="A25" s="62"/>
      <c r="B25" s="57"/>
      <c r="C25" s="19">
        <v>52</v>
      </c>
      <c r="D25" s="10">
        <v>150</v>
      </c>
      <c r="E25" s="10">
        <v>293277</v>
      </c>
      <c r="F25" s="9">
        <f t="shared" si="0"/>
        <v>43991550</v>
      </c>
    </row>
    <row r="26" spans="1:6" ht="15.75" hidden="1" customHeight="1">
      <c r="A26" s="62"/>
      <c r="B26" s="57"/>
      <c r="C26" s="19">
        <v>53</v>
      </c>
      <c r="D26" s="10"/>
      <c r="E26" s="10">
        <v>519782</v>
      </c>
      <c r="F26" s="9">
        <f t="shared" si="0"/>
        <v>0</v>
      </c>
    </row>
    <row r="27" spans="1:6" ht="15.75" hidden="1" customHeight="1">
      <c r="A27" s="62"/>
      <c r="B27" s="57"/>
      <c r="C27" s="19">
        <v>54</v>
      </c>
      <c r="D27" s="10"/>
      <c r="E27" s="10">
        <v>437173</v>
      </c>
      <c r="F27" s="9">
        <f t="shared" si="0"/>
        <v>0</v>
      </c>
    </row>
    <row r="28" spans="1:6" ht="15.75" hidden="1" customHeight="1">
      <c r="A28" s="62"/>
      <c r="B28" s="57"/>
      <c r="C28" s="19">
        <v>55</v>
      </c>
      <c r="D28" s="10"/>
      <c r="E28" s="10">
        <v>812867</v>
      </c>
      <c r="F28" s="9">
        <f t="shared" si="0"/>
        <v>0</v>
      </c>
    </row>
    <row r="29" spans="1:6" ht="15.75" hidden="1" customHeight="1">
      <c r="A29" s="62"/>
      <c r="B29" s="57"/>
      <c r="C29" s="19">
        <v>56</v>
      </c>
      <c r="D29" s="10"/>
      <c r="E29" s="10">
        <v>934114</v>
      </c>
      <c r="F29" s="9">
        <f t="shared" si="0"/>
        <v>0</v>
      </c>
    </row>
    <row r="30" spans="1:6" ht="15.75" hidden="1" customHeight="1">
      <c r="A30" s="62"/>
      <c r="B30" s="57"/>
      <c r="C30" s="19">
        <v>57</v>
      </c>
      <c r="D30" s="10"/>
      <c r="E30" s="10">
        <v>741947</v>
      </c>
      <c r="F30" s="9">
        <f t="shared" si="0"/>
        <v>0</v>
      </c>
    </row>
    <row r="31" spans="1:6" ht="15.75" hidden="1" customHeight="1">
      <c r="A31" s="62"/>
      <c r="B31" s="57"/>
      <c r="C31" s="19">
        <v>58</v>
      </c>
      <c r="D31" s="10"/>
      <c r="E31" s="10">
        <v>408921</v>
      </c>
      <c r="F31" s="9">
        <f t="shared" si="0"/>
        <v>0</v>
      </c>
    </row>
    <row r="32" spans="1:6" ht="15.75" hidden="1" customHeight="1">
      <c r="A32" s="62"/>
      <c r="B32" s="57"/>
      <c r="C32" s="19">
        <v>59</v>
      </c>
      <c r="D32" s="10"/>
      <c r="E32" s="10">
        <v>1872688</v>
      </c>
      <c r="F32" s="9">
        <f t="shared" si="0"/>
        <v>0</v>
      </c>
    </row>
    <row r="33" spans="1:6" ht="15.75" hidden="1" customHeight="1">
      <c r="A33" s="62"/>
      <c r="B33" s="57"/>
      <c r="C33" s="19">
        <v>60</v>
      </c>
      <c r="D33" s="10"/>
      <c r="E33" s="10">
        <v>1771726</v>
      </c>
      <c r="F33" s="9">
        <f t="shared" si="0"/>
        <v>0</v>
      </c>
    </row>
    <row r="34" spans="1:6" ht="15.75" hidden="1" customHeight="1">
      <c r="A34" s="62"/>
      <c r="B34" s="57"/>
      <c r="C34" s="19">
        <v>61</v>
      </c>
      <c r="D34" s="10"/>
      <c r="E34" s="10">
        <v>320152</v>
      </c>
      <c r="F34" s="9">
        <f t="shared" si="0"/>
        <v>0</v>
      </c>
    </row>
    <row r="35" spans="1:6" ht="15.75" hidden="1" customHeight="1">
      <c r="A35" s="62"/>
      <c r="B35" s="57"/>
      <c r="C35" s="19">
        <v>62</v>
      </c>
      <c r="D35" s="10"/>
      <c r="E35" s="10">
        <v>555085</v>
      </c>
      <c r="F35" s="9">
        <f t="shared" si="0"/>
        <v>0</v>
      </c>
    </row>
    <row r="36" spans="1:6" ht="15.75" hidden="1" customHeight="1">
      <c r="A36" s="62"/>
      <c r="B36" s="57"/>
      <c r="C36" s="19">
        <v>63</v>
      </c>
      <c r="D36" s="10"/>
      <c r="E36" s="10">
        <v>568484</v>
      </c>
      <c r="F36" s="9">
        <f t="shared" si="0"/>
        <v>0</v>
      </c>
    </row>
    <row r="37" spans="1:6" ht="15.75" hidden="1" customHeight="1">
      <c r="A37" s="62"/>
      <c r="B37" s="57"/>
      <c r="C37" s="19">
        <v>64</v>
      </c>
      <c r="D37" s="10"/>
      <c r="E37" s="10">
        <v>610080</v>
      </c>
      <c r="F37" s="9">
        <f t="shared" si="0"/>
        <v>0</v>
      </c>
    </row>
    <row r="38" spans="1:6" ht="15.75" hidden="1" customHeight="1">
      <c r="A38" s="62"/>
      <c r="B38" s="57"/>
      <c r="C38" s="19">
        <v>65</v>
      </c>
      <c r="D38" s="10"/>
      <c r="E38" s="10">
        <v>869420</v>
      </c>
      <c r="F38" s="9">
        <f t="shared" si="0"/>
        <v>0</v>
      </c>
    </row>
    <row r="39" spans="1:6" ht="15.75" hidden="1" customHeight="1">
      <c r="A39" s="62"/>
      <c r="B39" s="56" t="s">
        <v>15</v>
      </c>
      <c r="C39" s="19">
        <v>68</v>
      </c>
      <c r="D39" s="10"/>
      <c r="E39" s="10">
        <v>186341</v>
      </c>
      <c r="F39" s="9">
        <f t="shared" si="0"/>
        <v>0</v>
      </c>
    </row>
    <row r="40" spans="1:6" ht="39.75" customHeight="1">
      <c r="A40" s="62"/>
      <c r="B40" s="56"/>
      <c r="C40" s="19">
        <v>69</v>
      </c>
      <c r="D40" s="10">
        <v>45</v>
      </c>
      <c r="E40" s="10">
        <v>385767</v>
      </c>
      <c r="F40" s="9">
        <f t="shared" si="0"/>
        <v>17359515</v>
      </c>
    </row>
    <row r="41" spans="1:6" ht="15.75" hidden="1" customHeight="1">
      <c r="A41" s="62"/>
      <c r="B41" s="56"/>
      <c r="C41" s="19">
        <v>70</v>
      </c>
      <c r="D41" s="10"/>
      <c r="E41" s="10">
        <v>219420</v>
      </c>
      <c r="F41" s="9">
        <f t="shared" si="0"/>
        <v>0</v>
      </c>
    </row>
    <row r="42" spans="1:6" ht="15.75" hidden="1" customHeight="1">
      <c r="A42" s="62"/>
      <c r="B42" s="56"/>
      <c r="C42" s="19">
        <v>71</v>
      </c>
      <c r="D42" s="10"/>
      <c r="E42" s="10">
        <v>303401</v>
      </c>
      <c r="F42" s="9">
        <f t="shared" si="0"/>
        <v>0</v>
      </c>
    </row>
    <row r="43" spans="1:6" ht="15.75" hidden="1" customHeight="1">
      <c r="A43" s="62"/>
      <c r="B43" s="56"/>
      <c r="C43" s="19">
        <v>72</v>
      </c>
      <c r="D43" s="10"/>
      <c r="E43" s="10">
        <v>458167</v>
      </c>
      <c r="F43" s="9">
        <f t="shared" si="0"/>
        <v>0</v>
      </c>
    </row>
    <row r="44" spans="1:6" ht="15.75" hidden="1" customHeight="1">
      <c r="A44" s="62"/>
      <c r="B44" s="56"/>
      <c r="C44" s="19">
        <v>73</v>
      </c>
      <c r="D44" s="10"/>
      <c r="E44" s="10">
        <v>350513</v>
      </c>
      <c r="F44" s="9">
        <f t="shared" si="0"/>
        <v>0</v>
      </c>
    </row>
    <row r="45" spans="1:6" ht="15.75" hidden="1" customHeight="1">
      <c r="A45" s="62"/>
      <c r="B45" s="56"/>
      <c r="C45" s="19">
        <v>74</v>
      </c>
      <c r="D45" s="10"/>
      <c r="E45" s="10">
        <v>495542</v>
      </c>
      <c r="F45" s="9">
        <f t="shared" si="0"/>
        <v>0</v>
      </c>
    </row>
    <row r="46" spans="1:6" ht="15.75" hidden="1" customHeight="1">
      <c r="A46" s="62"/>
      <c r="B46" s="56"/>
      <c r="C46" s="19">
        <v>75</v>
      </c>
      <c r="D46" s="10"/>
      <c r="E46" s="10">
        <v>260389</v>
      </c>
      <c r="F46" s="9">
        <f t="shared" si="0"/>
        <v>0</v>
      </c>
    </row>
    <row r="47" spans="1:6" ht="18.75" hidden="1" customHeight="1">
      <c r="A47" s="62"/>
      <c r="B47" s="58"/>
      <c r="C47" s="9">
        <v>76</v>
      </c>
      <c r="D47" s="9"/>
      <c r="E47" s="9">
        <v>199907</v>
      </c>
      <c r="F47" s="9">
        <f t="shared" si="0"/>
        <v>0</v>
      </c>
    </row>
    <row r="48" spans="1:6" ht="21.75" customHeight="1">
      <c r="A48" s="62"/>
      <c r="B48" s="59" t="s">
        <v>23</v>
      </c>
      <c r="C48" s="35">
        <v>81</v>
      </c>
      <c r="D48" s="36">
        <f>4+4+10</f>
        <v>18</v>
      </c>
      <c r="E48" s="41">
        <v>228728</v>
      </c>
      <c r="F48" s="9">
        <f t="shared" si="0"/>
        <v>4117104</v>
      </c>
    </row>
    <row r="49" spans="1:6" ht="21.75" customHeight="1">
      <c r="A49" s="62"/>
      <c r="B49" s="60"/>
      <c r="C49" s="35">
        <v>82</v>
      </c>
      <c r="D49" s="36">
        <v>2</v>
      </c>
      <c r="E49" s="41">
        <v>249690</v>
      </c>
      <c r="F49" s="9">
        <f t="shared" si="0"/>
        <v>499380</v>
      </c>
    </row>
    <row r="50" spans="1:6" ht="21.75" hidden="1" customHeight="1">
      <c r="A50" s="62"/>
      <c r="B50" s="60"/>
      <c r="C50" s="35">
        <v>83</v>
      </c>
      <c r="D50" s="36"/>
      <c r="E50" s="41">
        <v>240008</v>
      </c>
      <c r="F50" s="9">
        <f t="shared" si="0"/>
        <v>0</v>
      </c>
    </row>
    <row r="51" spans="1:6" ht="21.75" hidden="1" customHeight="1">
      <c r="A51" s="62"/>
      <c r="B51" s="61"/>
      <c r="C51" s="35">
        <v>84</v>
      </c>
      <c r="D51" s="36"/>
      <c r="E51" s="41">
        <v>422517</v>
      </c>
      <c r="F51" s="9">
        <f t="shared" si="0"/>
        <v>0</v>
      </c>
    </row>
    <row r="52" spans="1:6" ht="21.75" customHeight="1">
      <c r="A52" s="62"/>
      <c r="B52" s="59" t="s">
        <v>19</v>
      </c>
      <c r="C52" s="22">
        <v>86</v>
      </c>
      <c r="D52" s="12">
        <v>20</v>
      </c>
      <c r="E52" s="23">
        <v>254683</v>
      </c>
      <c r="F52" s="9">
        <f t="shared" si="0"/>
        <v>5093660</v>
      </c>
    </row>
    <row r="53" spans="1:6" ht="21.75" hidden="1" customHeight="1">
      <c r="A53" s="62"/>
      <c r="B53" s="60"/>
      <c r="C53" s="22">
        <v>87</v>
      </c>
      <c r="D53" s="12"/>
      <c r="E53" s="23">
        <v>144485</v>
      </c>
      <c r="F53" s="9">
        <f t="shared" si="0"/>
        <v>0</v>
      </c>
    </row>
    <row r="54" spans="1:6" ht="21.75" hidden="1" customHeight="1">
      <c r="A54" s="62"/>
      <c r="B54" s="61"/>
      <c r="C54" s="22">
        <v>88</v>
      </c>
      <c r="D54" s="12"/>
      <c r="E54" s="23">
        <v>372313</v>
      </c>
      <c r="F54" s="9">
        <f t="shared" si="0"/>
        <v>0</v>
      </c>
    </row>
    <row r="55" spans="1:6" ht="27.75" customHeight="1">
      <c r="A55" s="62"/>
      <c r="B55" s="27" t="s">
        <v>28</v>
      </c>
      <c r="C55" s="28"/>
      <c r="D55" s="28">
        <f>SUM(D6:D54)</f>
        <v>463</v>
      </c>
      <c r="E55" s="28"/>
      <c r="F55" s="29">
        <f>SUM(F6:F54)</f>
        <v>114707818</v>
      </c>
    </row>
    <row r="56" spans="1:6" ht="35.25" hidden="1" customHeight="1">
      <c r="A56" s="52" t="s">
        <v>5</v>
      </c>
      <c r="B56" s="14" t="s">
        <v>29</v>
      </c>
      <c r="C56" s="21">
        <v>42</v>
      </c>
      <c r="D56" s="16"/>
      <c r="E56" s="11">
        <v>166477</v>
      </c>
      <c r="F56" s="11">
        <f>D56*E56</f>
        <v>0</v>
      </c>
    </row>
    <row r="57" spans="1:6" ht="27" customHeight="1">
      <c r="A57" s="53"/>
      <c r="B57" s="59" t="s">
        <v>19</v>
      </c>
      <c r="C57" s="22">
        <v>86</v>
      </c>
      <c r="D57" s="12">
        <v>25</v>
      </c>
      <c r="E57" s="23">
        <v>254683</v>
      </c>
      <c r="F57" s="11">
        <f>D57*E57</f>
        <v>6367075</v>
      </c>
    </row>
    <row r="58" spans="1:6" ht="23.25" hidden="1" customHeight="1">
      <c r="A58" s="53"/>
      <c r="B58" s="60"/>
      <c r="C58" s="22">
        <v>87</v>
      </c>
      <c r="D58" s="12"/>
      <c r="E58" s="23">
        <v>144485</v>
      </c>
      <c r="F58" s="11">
        <f t="shared" ref="F58:F59" si="1">D58*E58</f>
        <v>0</v>
      </c>
    </row>
    <row r="59" spans="1:6" ht="21" hidden="1" customHeight="1">
      <c r="A59" s="53"/>
      <c r="B59" s="61"/>
      <c r="C59" s="22">
        <v>88</v>
      </c>
      <c r="D59" s="12"/>
      <c r="E59" s="23">
        <v>372313</v>
      </c>
      <c r="F59" s="11">
        <f t="shared" si="1"/>
        <v>0</v>
      </c>
    </row>
    <row r="60" spans="1:6" ht="32.25" customHeight="1">
      <c r="A60" s="64"/>
      <c r="B60" s="27" t="s">
        <v>28</v>
      </c>
      <c r="C60" s="30"/>
      <c r="D60" s="30">
        <f>SUM(D56:D57)</f>
        <v>25</v>
      </c>
      <c r="E60" s="30"/>
      <c r="F60" s="30">
        <f>SUM(F56:F57)</f>
        <v>6367075</v>
      </c>
    </row>
    <row r="61" spans="1:6" ht="30" customHeight="1">
      <c r="A61" s="65" t="s">
        <v>6</v>
      </c>
      <c r="B61" s="47" t="s">
        <v>17</v>
      </c>
      <c r="C61" s="16">
        <v>21</v>
      </c>
      <c r="D61" s="16">
        <v>500</v>
      </c>
      <c r="E61" s="11">
        <v>264178</v>
      </c>
      <c r="F61" s="11">
        <f>D61*E61</f>
        <v>132089000</v>
      </c>
    </row>
    <row r="62" spans="1:6" s="38" customFormat="1" ht="53.25" customHeight="1">
      <c r="A62" s="66"/>
      <c r="B62" s="39" t="s">
        <v>28</v>
      </c>
      <c r="C62" s="42"/>
      <c r="D62" s="43">
        <f t="shared" ref="D62" si="2">SUM(D61:D61)</f>
        <v>500</v>
      </c>
      <c r="E62" s="43"/>
      <c r="F62" s="43">
        <f>SUM(F61:F61)</f>
        <v>132089000</v>
      </c>
    </row>
    <row r="63" spans="1:6" ht="20.85" customHeight="1">
      <c r="A63" s="52" t="s">
        <v>7</v>
      </c>
      <c r="B63" s="55" t="s">
        <v>20</v>
      </c>
      <c r="C63" s="16">
        <v>1</v>
      </c>
      <c r="D63" s="16">
        <f>27+5+5+5+3</f>
        <v>45</v>
      </c>
      <c r="E63" s="24">
        <v>180835</v>
      </c>
      <c r="F63" s="11">
        <f>D63*E63</f>
        <v>8137575</v>
      </c>
    </row>
    <row r="64" spans="1:6" ht="20.85" customHeight="1">
      <c r="A64" s="53"/>
      <c r="B64" s="56"/>
      <c r="C64" s="16">
        <v>2</v>
      </c>
      <c r="D64" s="16">
        <v>60</v>
      </c>
      <c r="E64" s="25">
        <v>277374</v>
      </c>
      <c r="F64" s="11">
        <f t="shared" ref="F64:F74" si="3">D64*E64</f>
        <v>16642440</v>
      </c>
    </row>
    <row r="65" spans="1:6" ht="20.85" hidden="1" customHeight="1">
      <c r="A65" s="53"/>
      <c r="B65" s="56"/>
      <c r="C65" s="44">
        <v>3</v>
      </c>
      <c r="D65" s="44"/>
      <c r="E65" s="25">
        <v>175421</v>
      </c>
      <c r="F65" s="11">
        <f t="shared" si="3"/>
        <v>0</v>
      </c>
    </row>
    <row r="66" spans="1:6" ht="20.85" hidden="1" customHeight="1">
      <c r="A66" s="53"/>
      <c r="B66" s="56"/>
      <c r="C66" s="44">
        <v>4</v>
      </c>
      <c r="D66" s="44"/>
      <c r="E66" s="25">
        <v>308499</v>
      </c>
      <c r="F66" s="11">
        <f t="shared" si="3"/>
        <v>0</v>
      </c>
    </row>
    <row r="67" spans="1:6" ht="20.85" hidden="1" customHeight="1">
      <c r="A67" s="53"/>
      <c r="B67" s="58"/>
      <c r="C67" s="44">
        <v>5</v>
      </c>
      <c r="D67" s="44"/>
      <c r="E67" s="25">
        <v>184557</v>
      </c>
      <c r="F67" s="11">
        <f t="shared" si="3"/>
        <v>0</v>
      </c>
    </row>
    <row r="68" spans="1:6" ht="18.75" customHeight="1">
      <c r="A68" s="53"/>
      <c r="B68" s="59" t="s">
        <v>18</v>
      </c>
      <c r="C68" s="16">
        <v>19</v>
      </c>
      <c r="D68" s="16">
        <f>5+110+6</f>
        <v>121</v>
      </c>
      <c r="E68" s="11">
        <v>344175</v>
      </c>
      <c r="F68" s="11">
        <f t="shared" si="3"/>
        <v>41645175</v>
      </c>
    </row>
    <row r="69" spans="1:6" ht="18.75" customHeight="1">
      <c r="A69" s="53"/>
      <c r="B69" s="61"/>
      <c r="C69" s="16">
        <v>20</v>
      </c>
      <c r="D69" s="16">
        <f>15+10+5+1+2</f>
        <v>33</v>
      </c>
      <c r="E69" s="16">
        <v>711006</v>
      </c>
      <c r="F69" s="11">
        <f t="shared" si="3"/>
        <v>23463198</v>
      </c>
    </row>
    <row r="70" spans="1:6" ht="23.25" hidden="1" customHeight="1">
      <c r="A70" s="53"/>
      <c r="B70" s="15" t="s">
        <v>16</v>
      </c>
      <c r="C70" s="16">
        <v>31</v>
      </c>
      <c r="D70" s="16"/>
      <c r="E70" s="11">
        <v>81502</v>
      </c>
      <c r="F70" s="11">
        <f t="shared" si="3"/>
        <v>0</v>
      </c>
    </row>
    <row r="71" spans="1:6" ht="22.5" customHeight="1">
      <c r="A71" s="53"/>
      <c r="B71" s="59" t="s">
        <v>23</v>
      </c>
      <c r="C71" s="35">
        <v>81</v>
      </c>
      <c r="D71" s="36">
        <f>1+1+1+1+1+5+1</f>
        <v>11</v>
      </c>
      <c r="E71" s="41">
        <v>228728</v>
      </c>
      <c r="F71" s="11">
        <f t="shared" si="3"/>
        <v>2516008</v>
      </c>
    </row>
    <row r="72" spans="1:6" ht="22.5" hidden="1" customHeight="1">
      <c r="A72" s="53"/>
      <c r="B72" s="60"/>
      <c r="C72" s="35">
        <v>82</v>
      </c>
      <c r="D72" s="36"/>
      <c r="E72" s="41">
        <v>249690</v>
      </c>
      <c r="F72" s="11">
        <f t="shared" si="3"/>
        <v>0</v>
      </c>
    </row>
    <row r="73" spans="1:6" ht="22.5" customHeight="1">
      <c r="A73" s="53"/>
      <c r="B73" s="60"/>
      <c r="C73" s="35">
        <v>83</v>
      </c>
      <c r="D73" s="36">
        <v>1</v>
      </c>
      <c r="E73" s="41">
        <v>240008</v>
      </c>
      <c r="F73" s="11">
        <f t="shared" si="3"/>
        <v>240008</v>
      </c>
    </row>
    <row r="74" spans="1:6" ht="22.5" hidden="1" customHeight="1">
      <c r="A74" s="53"/>
      <c r="B74" s="61"/>
      <c r="C74" s="35">
        <v>84</v>
      </c>
      <c r="D74" s="36"/>
      <c r="E74" s="41">
        <v>422517</v>
      </c>
      <c r="F74" s="11">
        <f t="shared" si="3"/>
        <v>0</v>
      </c>
    </row>
    <row r="75" spans="1:6" ht="27" customHeight="1">
      <c r="A75" s="54"/>
      <c r="B75" s="31" t="s">
        <v>28</v>
      </c>
      <c r="C75" s="32"/>
      <c r="D75" s="33">
        <f>SUM(D63:D74)</f>
        <v>271</v>
      </c>
      <c r="E75" s="32"/>
      <c r="F75" s="33">
        <f>SUM(F63:F74)</f>
        <v>92644404</v>
      </c>
    </row>
    <row r="76" spans="1:6" ht="20.25" hidden="1" customHeight="1">
      <c r="A76" s="52" t="s">
        <v>8</v>
      </c>
      <c r="B76" s="55" t="s">
        <v>20</v>
      </c>
      <c r="C76" s="16">
        <v>1</v>
      </c>
      <c r="D76" s="16"/>
      <c r="E76" s="11">
        <v>180835</v>
      </c>
      <c r="F76" s="11">
        <f>D76*E76</f>
        <v>0</v>
      </c>
    </row>
    <row r="77" spans="1:6" ht="23.25" customHeight="1">
      <c r="A77" s="53"/>
      <c r="B77" s="56"/>
      <c r="C77" s="44">
        <v>2</v>
      </c>
      <c r="D77" s="41">
        <v>52</v>
      </c>
      <c r="E77" s="11">
        <v>277374</v>
      </c>
      <c r="F77" s="11">
        <f t="shared" ref="F77:F80" si="4">D77*E77</f>
        <v>14423448</v>
      </c>
    </row>
    <row r="78" spans="1:6" ht="17.25" hidden="1" customHeight="1">
      <c r="A78" s="53"/>
      <c r="B78" s="56"/>
      <c r="C78" s="44">
        <v>3</v>
      </c>
      <c r="D78" s="44"/>
      <c r="E78" s="11">
        <v>175421</v>
      </c>
      <c r="F78" s="11">
        <f t="shared" si="4"/>
        <v>0</v>
      </c>
    </row>
    <row r="79" spans="1:6" ht="18.75" hidden="1" customHeight="1">
      <c r="A79" s="53"/>
      <c r="B79" s="56"/>
      <c r="C79" s="44">
        <v>4</v>
      </c>
      <c r="D79" s="44"/>
      <c r="E79" s="11">
        <v>308499</v>
      </c>
      <c r="F79" s="11">
        <f t="shared" si="4"/>
        <v>0</v>
      </c>
    </row>
    <row r="80" spans="1:6" ht="21.75" hidden="1" customHeight="1">
      <c r="A80" s="53"/>
      <c r="B80" s="56"/>
      <c r="C80" s="44">
        <v>5</v>
      </c>
      <c r="D80" s="44"/>
      <c r="E80" s="11">
        <v>184557</v>
      </c>
      <c r="F80" s="11">
        <f t="shared" si="4"/>
        <v>0</v>
      </c>
    </row>
    <row r="81" spans="1:6" ht="18" customHeight="1">
      <c r="A81" s="53"/>
      <c r="B81" s="59" t="s">
        <v>13</v>
      </c>
      <c r="C81" s="16">
        <v>12</v>
      </c>
      <c r="D81" s="16">
        <f>70+2+4</f>
        <v>76</v>
      </c>
      <c r="E81" s="9">
        <v>225126</v>
      </c>
      <c r="F81" s="11">
        <f t="shared" ref="F81:F118" si="5">D81*E81</f>
        <v>17109576</v>
      </c>
    </row>
    <row r="82" spans="1:6" ht="18" hidden="1" customHeight="1">
      <c r="A82" s="53"/>
      <c r="B82" s="60"/>
      <c r="C82" s="44">
        <v>13</v>
      </c>
      <c r="D82" s="44"/>
      <c r="E82" s="9">
        <v>340942</v>
      </c>
      <c r="F82" s="11">
        <f t="shared" si="5"/>
        <v>0</v>
      </c>
    </row>
    <row r="83" spans="1:6" ht="18" hidden="1" customHeight="1">
      <c r="A83" s="53"/>
      <c r="B83" s="60"/>
      <c r="C83" s="16">
        <v>14</v>
      </c>
      <c r="D83" s="16"/>
      <c r="E83" s="9">
        <v>217393</v>
      </c>
      <c r="F83" s="11">
        <f t="shared" si="5"/>
        <v>0</v>
      </c>
    </row>
    <row r="84" spans="1:6" ht="18" customHeight="1">
      <c r="A84" s="53"/>
      <c r="B84" s="60"/>
      <c r="C84" s="44">
        <v>15</v>
      </c>
      <c r="D84" s="44">
        <f>1</f>
        <v>1</v>
      </c>
      <c r="E84" s="9">
        <v>311991</v>
      </c>
      <c r="F84" s="11">
        <f t="shared" si="5"/>
        <v>311991</v>
      </c>
    </row>
    <row r="85" spans="1:6" ht="18" customHeight="1">
      <c r="A85" s="53"/>
      <c r="B85" s="60"/>
      <c r="C85" s="16">
        <v>16</v>
      </c>
      <c r="D85" s="16">
        <f>3</f>
        <v>3</v>
      </c>
      <c r="E85" s="10">
        <v>417597</v>
      </c>
      <c r="F85" s="11">
        <f t="shared" si="5"/>
        <v>1252791</v>
      </c>
    </row>
    <row r="86" spans="1:6" ht="18" hidden="1" customHeight="1">
      <c r="A86" s="53"/>
      <c r="B86" s="60"/>
      <c r="C86" s="44">
        <v>17</v>
      </c>
      <c r="D86" s="44"/>
      <c r="E86" s="9">
        <v>553460</v>
      </c>
      <c r="F86" s="11">
        <f t="shared" si="5"/>
        <v>0</v>
      </c>
    </row>
    <row r="87" spans="1:6" ht="18" hidden="1" customHeight="1">
      <c r="A87" s="53"/>
      <c r="B87" s="61"/>
      <c r="C87" s="44">
        <v>18</v>
      </c>
      <c r="D87" s="44"/>
      <c r="E87" s="9">
        <v>1405645</v>
      </c>
      <c r="F87" s="11">
        <f t="shared" si="5"/>
        <v>0</v>
      </c>
    </row>
    <row r="88" spans="1:6" ht="15.75" customHeight="1">
      <c r="A88" s="53"/>
      <c r="B88" s="57" t="s">
        <v>14</v>
      </c>
      <c r="C88" s="20">
        <v>48</v>
      </c>
      <c r="D88" s="9">
        <v>3</v>
      </c>
      <c r="E88" s="9">
        <v>270080</v>
      </c>
      <c r="F88" s="11">
        <f t="shared" si="5"/>
        <v>810240</v>
      </c>
    </row>
    <row r="89" spans="1:6" ht="15.75" customHeight="1">
      <c r="A89" s="53"/>
      <c r="B89" s="57"/>
      <c r="C89" s="20">
        <v>49</v>
      </c>
      <c r="D89" s="9">
        <v>3</v>
      </c>
      <c r="E89" s="11">
        <v>299122</v>
      </c>
      <c r="F89" s="11">
        <f t="shared" si="5"/>
        <v>897366</v>
      </c>
    </row>
    <row r="90" spans="1:6" ht="15.75" customHeight="1">
      <c r="A90" s="53"/>
      <c r="B90" s="57"/>
      <c r="C90" s="20">
        <v>50</v>
      </c>
      <c r="D90" s="9">
        <v>3</v>
      </c>
      <c r="E90" s="9">
        <v>342826</v>
      </c>
      <c r="F90" s="11">
        <f t="shared" si="5"/>
        <v>1028478</v>
      </c>
    </row>
    <row r="91" spans="1:6" ht="15.75" hidden="1" customHeight="1">
      <c r="A91" s="53"/>
      <c r="B91" s="57"/>
      <c r="C91" s="20">
        <v>51</v>
      </c>
      <c r="D91" s="9"/>
      <c r="E91" s="11">
        <v>353529</v>
      </c>
      <c r="F91" s="11">
        <f t="shared" si="5"/>
        <v>0</v>
      </c>
    </row>
    <row r="92" spans="1:6" ht="15.75" customHeight="1">
      <c r="A92" s="53"/>
      <c r="B92" s="57"/>
      <c r="C92" s="20">
        <v>52</v>
      </c>
      <c r="D92" s="9">
        <v>70</v>
      </c>
      <c r="E92" s="11">
        <v>293277</v>
      </c>
      <c r="F92" s="11">
        <f t="shared" si="5"/>
        <v>20529390</v>
      </c>
    </row>
    <row r="93" spans="1:6" ht="15.75" hidden="1" customHeight="1">
      <c r="A93" s="53"/>
      <c r="B93" s="57"/>
      <c r="C93" s="20">
        <v>53</v>
      </c>
      <c r="D93" s="9"/>
      <c r="E93" s="11">
        <v>519782</v>
      </c>
      <c r="F93" s="11">
        <f t="shared" si="5"/>
        <v>0</v>
      </c>
    </row>
    <row r="94" spans="1:6" ht="15.75" hidden="1" customHeight="1">
      <c r="A94" s="53"/>
      <c r="B94" s="57"/>
      <c r="C94" s="20">
        <v>54</v>
      </c>
      <c r="D94" s="9"/>
      <c r="E94" s="9">
        <v>437173</v>
      </c>
      <c r="F94" s="11">
        <f t="shared" si="5"/>
        <v>0</v>
      </c>
    </row>
    <row r="95" spans="1:6" ht="15.75" hidden="1" customHeight="1">
      <c r="A95" s="53"/>
      <c r="B95" s="57"/>
      <c r="C95" s="20">
        <v>55</v>
      </c>
      <c r="D95" s="9"/>
      <c r="E95" s="11">
        <v>812867</v>
      </c>
      <c r="F95" s="11">
        <f t="shared" si="5"/>
        <v>0</v>
      </c>
    </row>
    <row r="96" spans="1:6" ht="15.75" hidden="1" customHeight="1">
      <c r="A96" s="53"/>
      <c r="B96" s="57"/>
      <c r="C96" s="20">
        <v>56</v>
      </c>
      <c r="D96" s="9"/>
      <c r="E96" s="11">
        <v>934114</v>
      </c>
      <c r="F96" s="11">
        <f t="shared" si="5"/>
        <v>0</v>
      </c>
    </row>
    <row r="97" spans="1:6" ht="15.75" hidden="1" customHeight="1">
      <c r="A97" s="53"/>
      <c r="B97" s="57"/>
      <c r="C97" s="20">
        <v>57</v>
      </c>
      <c r="D97" s="9"/>
      <c r="E97" s="11">
        <v>741947</v>
      </c>
      <c r="F97" s="11">
        <f t="shared" si="5"/>
        <v>0</v>
      </c>
    </row>
    <row r="98" spans="1:6" ht="15.75" hidden="1" customHeight="1">
      <c r="A98" s="53"/>
      <c r="B98" s="57"/>
      <c r="C98" s="20">
        <v>58</v>
      </c>
      <c r="D98" s="9"/>
      <c r="E98" s="11">
        <v>408921</v>
      </c>
      <c r="F98" s="11">
        <f t="shared" si="5"/>
        <v>0</v>
      </c>
    </row>
    <row r="99" spans="1:6" ht="15.75" hidden="1" customHeight="1">
      <c r="A99" s="53"/>
      <c r="B99" s="57"/>
      <c r="C99" s="20">
        <v>59</v>
      </c>
      <c r="D99" s="9"/>
      <c r="E99" s="11">
        <v>1872688</v>
      </c>
      <c r="F99" s="11">
        <f t="shared" si="5"/>
        <v>0</v>
      </c>
    </row>
    <row r="100" spans="1:6" ht="15.75" hidden="1" customHeight="1">
      <c r="A100" s="53"/>
      <c r="B100" s="57"/>
      <c r="C100" s="20">
        <v>60</v>
      </c>
      <c r="D100" s="9"/>
      <c r="E100" s="11">
        <v>1771726</v>
      </c>
      <c r="F100" s="11">
        <f t="shared" si="5"/>
        <v>0</v>
      </c>
    </row>
    <row r="101" spans="1:6" ht="15.75" hidden="1" customHeight="1">
      <c r="A101" s="53"/>
      <c r="B101" s="57"/>
      <c r="C101" s="20">
        <v>61</v>
      </c>
      <c r="D101" s="9"/>
      <c r="E101" s="11">
        <v>320152</v>
      </c>
      <c r="F101" s="11">
        <f t="shared" si="5"/>
        <v>0</v>
      </c>
    </row>
    <row r="102" spans="1:6" ht="15.75" hidden="1" customHeight="1">
      <c r="A102" s="53"/>
      <c r="B102" s="57"/>
      <c r="C102" s="20">
        <v>62</v>
      </c>
      <c r="D102" s="9"/>
      <c r="E102" s="11">
        <v>555085</v>
      </c>
      <c r="F102" s="11">
        <f t="shared" si="5"/>
        <v>0</v>
      </c>
    </row>
    <row r="103" spans="1:6" ht="15.75" hidden="1" customHeight="1">
      <c r="A103" s="53"/>
      <c r="B103" s="57"/>
      <c r="C103" s="20">
        <v>63</v>
      </c>
      <c r="D103" s="9"/>
      <c r="E103" s="11">
        <v>568484</v>
      </c>
      <c r="F103" s="11">
        <f t="shared" si="5"/>
        <v>0</v>
      </c>
    </row>
    <row r="104" spans="1:6" ht="15.75" hidden="1" customHeight="1">
      <c r="A104" s="53"/>
      <c r="B104" s="57"/>
      <c r="C104" s="20">
        <v>64</v>
      </c>
      <c r="D104" s="9"/>
      <c r="E104" s="11">
        <v>610080</v>
      </c>
      <c r="F104" s="11">
        <f t="shared" si="5"/>
        <v>0</v>
      </c>
    </row>
    <row r="105" spans="1:6" ht="15.75" hidden="1" customHeight="1">
      <c r="A105" s="53"/>
      <c r="B105" s="57"/>
      <c r="C105" s="20">
        <v>65</v>
      </c>
      <c r="D105" s="9"/>
      <c r="E105" s="11">
        <v>869420</v>
      </c>
      <c r="F105" s="11">
        <f t="shared" si="5"/>
        <v>0</v>
      </c>
    </row>
    <row r="106" spans="1:6" ht="15.75" customHeight="1">
      <c r="A106" s="53"/>
      <c r="B106" s="55" t="s">
        <v>15</v>
      </c>
      <c r="C106" s="20">
        <v>68</v>
      </c>
      <c r="D106" s="9">
        <v>120</v>
      </c>
      <c r="E106" s="9">
        <v>186341</v>
      </c>
      <c r="F106" s="11">
        <f t="shared" si="5"/>
        <v>22360920</v>
      </c>
    </row>
    <row r="107" spans="1:6" ht="15.75" customHeight="1">
      <c r="A107" s="53"/>
      <c r="B107" s="56"/>
      <c r="C107" s="20">
        <v>69</v>
      </c>
      <c r="D107" s="9">
        <v>15</v>
      </c>
      <c r="E107" s="9">
        <v>385767</v>
      </c>
      <c r="F107" s="11">
        <f t="shared" si="5"/>
        <v>5786505</v>
      </c>
    </row>
    <row r="108" spans="1:6" ht="15.75" hidden="1" customHeight="1">
      <c r="A108" s="53"/>
      <c r="B108" s="56"/>
      <c r="C108" s="20">
        <v>70</v>
      </c>
      <c r="D108" s="9"/>
      <c r="E108" s="9">
        <v>219420</v>
      </c>
      <c r="F108" s="11">
        <f t="shared" si="5"/>
        <v>0</v>
      </c>
    </row>
    <row r="109" spans="1:6" ht="15.75" customHeight="1">
      <c r="A109" s="53"/>
      <c r="B109" s="56"/>
      <c r="C109" s="20">
        <v>71</v>
      </c>
      <c r="D109" s="9">
        <v>25</v>
      </c>
      <c r="E109" s="9">
        <v>303401</v>
      </c>
      <c r="F109" s="11">
        <f t="shared" si="5"/>
        <v>7585025</v>
      </c>
    </row>
    <row r="110" spans="1:6" ht="15.75" hidden="1" customHeight="1">
      <c r="A110" s="53"/>
      <c r="B110" s="56"/>
      <c r="C110" s="20">
        <v>72</v>
      </c>
      <c r="D110" s="9"/>
      <c r="E110" s="9">
        <v>458167</v>
      </c>
      <c r="F110" s="11">
        <f t="shared" si="5"/>
        <v>0</v>
      </c>
    </row>
    <row r="111" spans="1:6" ht="15.75" hidden="1" customHeight="1">
      <c r="A111" s="53"/>
      <c r="B111" s="56"/>
      <c r="C111" s="20">
        <v>73</v>
      </c>
      <c r="D111" s="9"/>
      <c r="E111" s="9">
        <v>350513</v>
      </c>
      <c r="F111" s="11">
        <f t="shared" si="5"/>
        <v>0</v>
      </c>
    </row>
    <row r="112" spans="1:6" ht="15.75" hidden="1" customHeight="1">
      <c r="A112" s="53"/>
      <c r="B112" s="56"/>
      <c r="C112" s="20">
        <v>74</v>
      </c>
      <c r="D112" s="9"/>
      <c r="E112" s="9">
        <v>495542</v>
      </c>
      <c r="F112" s="11">
        <f t="shared" si="5"/>
        <v>0</v>
      </c>
    </row>
    <row r="113" spans="1:6" ht="15.75" customHeight="1">
      <c r="A113" s="53"/>
      <c r="B113" s="56"/>
      <c r="C113" s="20">
        <v>75</v>
      </c>
      <c r="D113" s="9">
        <v>15</v>
      </c>
      <c r="E113" s="9">
        <v>260389</v>
      </c>
      <c r="F113" s="11">
        <f t="shared" si="5"/>
        <v>3905835</v>
      </c>
    </row>
    <row r="114" spans="1:6" ht="15.75" customHeight="1">
      <c r="A114" s="53"/>
      <c r="B114" s="56"/>
      <c r="C114" s="20">
        <v>76</v>
      </c>
      <c r="D114" s="9">
        <v>10</v>
      </c>
      <c r="E114" s="9">
        <v>199907</v>
      </c>
      <c r="F114" s="11">
        <f t="shared" si="5"/>
        <v>1999070</v>
      </c>
    </row>
    <row r="115" spans="1:6" ht="21.75" customHeight="1">
      <c r="A115" s="53"/>
      <c r="B115" s="55" t="s">
        <v>23</v>
      </c>
      <c r="C115" s="35">
        <v>81</v>
      </c>
      <c r="D115" s="36">
        <f>35+1+5</f>
        <v>41</v>
      </c>
      <c r="E115" s="41">
        <v>228728</v>
      </c>
      <c r="F115" s="11">
        <f t="shared" si="5"/>
        <v>9377848</v>
      </c>
    </row>
    <row r="116" spans="1:6" ht="21.75" hidden="1" customHeight="1">
      <c r="A116" s="53"/>
      <c r="B116" s="56"/>
      <c r="C116" s="35">
        <v>82</v>
      </c>
      <c r="D116" s="36"/>
      <c r="E116" s="41">
        <v>249690</v>
      </c>
      <c r="F116" s="11">
        <f t="shared" si="5"/>
        <v>0</v>
      </c>
    </row>
    <row r="117" spans="1:6" ht="21.75" hidden="1" customHeight="1">
      <c r="A117" s="53"/>
      <c r="B117" s="56"/>
      <c r="C117" s="35">
        <v>83</v>
      </c>
      <c r="D117" s="36"/>
      <c r="E117" s="41">
        <v>240008</v>
      </c>
      <c r="F117" s="11">
        <f t="shared" si="5"/>
        <v>0</v>
      </c>
    </row>
    <row r="118" spans="1:6" ht="21.75" hidden="1" customHeight="1">
      <c r="A118" s="53"/>
      <c r="B118" s="58"/>
      <c r="C118" s="35">
        <v>84</v>
      </c>
      <c r="D118" s="36"/>
      <c r="E118" s="41">
        <v>422517</v>
      </c>
      <c r="F118" s="11">
        <f t="shared" si="5"/>
        <v>0</v>
      </c>
    </row>
    <row r="119" spans="1:6" ht="26.25" customHeight="1">
      <c r="A119" s="54"/>
      <c r="B119" s="31" t="s">
        <v>28</v>
      </c>
      <c r="C119" s="32"/>
      <c r="D119" s="33">
        <f>SUM(D76:D115)</f>
        <v>437</v>
      </c>
      <c r="E119" s="33"/>
      <c r="F119" s="33">
        <f>SUM(F76:F115)</f>
        <v>107378483</v>
      </c>
    </row>
    <row r="120" spans="1:6" ht="15.75" customHeight="1">
      <c r="A120" s="53" t="s">
        <v>26</v>
      </c>
      <c r="B120" s="55" t="s">
        <v>20</v>
      </c>
      <c r="C120" s="20">
        <v>1</v>
      </c>
      <c r="D120" s="9">
        <f>6+14+10+10</f>
        <v>40</v>
      </c>
      <c r="E120" s="26">
        <v>180835</v>
      </c>
      <c r="F120" s="9">
        <f>D120*E120</f>
        <v>7233400</v>
      </c>
    </row>
    <row r="121" spans="1:6" ht="15.75">
      <c r="A121" s="53"/>
      <c r="B121" s="56"/>
      <c r="C121" s="20">
        <v>2</v>
      </c>
      <c r="D121" s="9">
        <v>45</v>
      </c>
      <c r="E121" s="26">
        <v>277374</v>
      </c>
      <c r="F121" s="9">
        <f t="shared" ref="F121:F136" si="6">D121*E121</f>
        <v>12481830</v>
      </c>
    </row>
    <row r="122" spans="1:6" ht="15.75" hidden="1">
      <c r="A122" s="53"/>
      <c r="B122" s="56"/>
      <c r="C122" s="20">
        <v>3</v>
      </c>
      <c r="D122" s="9"/>
      <c r="E122" s="26">
        <v>175421</v>
      </c>
      <c r="F122" s="9">
        <f t="shared" si="6"/>
        <v>0</v>
      </c>
    </row>
    <row r="123" spans="1:6" ht="15.75" hidden="1">
      <c r="A123" s="53"/>
      <c r="B123" s="56"/>
      <c r="C123" s="20">
        <v>4</v>
      </c>
      <c r="D123" s="9"/>
      <c r="E123" s="26">
        <v>308499</v>
      </c>
      <c r="F123" s="9">
        <f t="shared" si="6"/>
        <v>0</v>
      </c>
    </row>
    <row r="124" spans="1:6" ht="15.75" hidden="1">
      <c r="A124" s="53"/>
      <c r="B124" s="58"/>
      <c r="C124" s="20">
        <v>5</v>
      </c>
      <c r="D124" s="9"/>
      <c r="E124" s="26">
        <v>184557</v>
      </c>
      <c r="F124" s="9">
        <f t="shared" si="6"/>
        <v>0</v>
      </c>
    </row>
    <row r="125" spans="1:6" s="38" customFormat="1" ht="22.5" customHeight="1">
      <c r="A125" s="53"/>
      <c r="B125" s="55" t="s">
        <v>24</v>
      </c>
      <c r="C125" s="35">
        <v>6</v>
      </c>
      <c r="D125" s="36">
        <f>8+10+2</f>
        <v>20</v>
      </c>
      <c r="E125" s="37">
        <v>210335</v>
      </c>
      <c r="F125" s="36">
        <f t="shared" si="6"/>
        <v>4206700</v>
      </c>
    </row>
    <row r="126" spans="1:6" s="38" customFormat="1" ht="22.5" hidden="1" customHeight="1">
      <c r="A126" s="53"/>
      <c r="B126" s="58"/>
      <c r="C126" s="35">
        <v>7</v>
      </c>
      <c r="D126" s="36"/>
      <c r="E126" s="37">
        <v>591472</v>
      </c>
      <c r="F126" s="36">
        <f t="shared" si="6"/>
        <v>0</v>
      </c>
    </row>
    <row r="127" spans="1:6" ht="22.5" customHeight="1">
      <c r="A127" s="53"/>
      <c r="B127" s="15" t="s">
        <v>25</v>
      </c>
      <c r="C127" s="20">
        <v>9</v>
      </c>
      <c r="D127" s="9">
        <f>1+1+3</f>
        <v>5</v>
      </c>
      <c r="E127" s="24">
        <v>143072</v>
      </c>
      <c r="F127" s="9">
        <f t="shared" si="6"/>
        <v>715360</v>
      </c>
    </row>
    <row r="128" spans="1:6" s="38" customFormat="1" ht="19.5" customHeight="1">
      <c r="A128" s="53"/>
      <c r="B128" s="14" t="s">
        <v>17</v>
      </c>
      <c r="C128" s="35">
        <v>24</v>
      </c>
      <c r="D128" s="36">
        <v>72</v>
      </c>
      <c r="E128" s="37">
        <v>533914</v>
      </c>
      <c r="F128" s="36">
        <f t="shared" si="6"/>
        <v>38441808</v>
      </c>
    </row>
    <row r="129" spans="1:6" s="38" customFormat="1" ht="19.5" customHeight="1">
      <c r="A129" s="53"/>
      <c r="B129" s="48" t="s">
        <v>22</v>
      </c>
      <c r="C129" s="35">
        <v>47</v>
      </c>
      <c r="D129" s="36">
        <v>45</v>
      </c>
      <c r="E129" s="40">
        <v>187709</v>
      </c>
      <c r="F129" s="36">
        <f>D129*E129</f>
        <v>8446905</v>
      </c>
    </row>
    <row r="130" spans="1:6" s="38" customFormat="1" ht="23.25" customHeight="1">
      <c r="A130" s="53"/>
      <c r="B130" s="59" t="s">
        <v>21</v>
      </c>
      <c r="C130" s="35">
        <v>78</v>
      </c>
      <c r="D130" s="36">
        <f>1+1+1+2</f>
        <v>5</v>
      </c>
      <c r="E130" s="41">
        <v>132634</v>
      </c>
      <c r="F130" s="36">
        <f t="shared" si="6"/>
        <v>663170</v>
      </c>
    </row>
    <row r="131" spans="1:6" s="38" customFormat="1" ht="23.25" customHeight="1">
      <c r="A131" s="53"/>
      <c r="B131" s="60"/>
      <c r="C131" s="35">
        <v>79</v>
      </c>
      <c r="D131" s="36">
        <v>30</v>
      </c>
      <c r="E131" s="41">
        <v>196603</v>
      </c>
      <c r="F131" s="36">
        <f t="shared" si="6"/>
        <v>5898090</v>
      </c>
    </row>
    <row r="132" spans="1:6" s="38" customFormat="1" ht="23.25" hidden="1" customHeight="1">
      <c r="A132" s="53"/>
      <c r="B132" s="61"/>
      <c r="C132" s="35">
        <v>80</v>
      </c>
      <c r="D132" s="36"/>
      <c r="E132" s="41">
        <v>130152</v>
      </c>
      <c r="F132" s="36">
        <f t="shared" si="6"/>
        <v>0</v>
      </c>
    </row>
    <row r="133" spans="1:6" s="38" customFormat="1" ht="23.25" customHeight="1">
      <c r="A133" s="53"/>
      <c r="B133" s="59" t="s">
        <v>23</v>
      </c>
      <c r="C133" s="35">
        <v>81</v>
      </c>
      <c r="D133" s="36">
        <f>2+3+3</f>
        <v>8</v>
      </c>
      <c r="E133" s="41">
        <v>228728</v>
      </c>
      <c r="F133" s="36">
        <f t="shared" si="6"/>
        <v>1829824</v>
      </c>
    </row>
    <row r="134" spans="1:6" s="38" customFormat="1" ht="23.25" hidden="1" customHeight="1">
      <c r="A134" s="53"/>
      <c r="B134" s="60"/>
      <c r="C134" s="35">
        <v>82</v>
      </c>
      <c r="D134" s="36"/>
      <c r="E134" s="41">
        <v>249690</v>
      </c>
      <c r="F134" s="36">
        <f t="shared" si="6"/>
        <v>0</v>
      </c>
    </row>
    <row r="135" spans="1:6" s="38" customFormat="1" ht="23.25" hidden="1" customHeight="1">
      <c r="A135" s="53"/>
      <c r="B135" s="60"/>
      <c r="C135" s="35">
        <v>83</v>
      </c>
      <c r="D135" s="36"/>
      <c r="E135" s="41">
        <v>240008</v>
      </c>
      <c r="F135" s="36">
        <f t="shared" si="6"/>
        <v>0</v>
      </c>
    </row>
    <row r="136" spans="1:6" s="38" customFormat="1" ht="23.25" hidden="1" customHeight="1">
      <c r="A136" s="53"/>
      <c r="B136" s="61"/>
      <c r="C136" s="35">
        <v>84</v>
      </c>
      <c r="D136" s="36"/>
      <c r="E136" s="41">
        <v>422517</v>
      </c>
      <c r="F136" s="36">
        <f t="shared" si="6"/>
        <v>0</v>
      </c>
    </row>
    <row r="137" spans="1:6" ht="24" customHeight="1">
      <c r="A137" s="54"/>
      <c r="B137" s="31" t="s">
        <v>28</v>
      </c>
      <c r="C137" s="28"/>
      <c r="D137" s="28">
        <f>SUM(D120:D133)</f>
        <v>270</v>
      </c>
      <c r="E137" s="28"/>
      <c r="F137" s="29">
        <f>SUM(F120:F133)</f>
        <v>79917087</v>
      </c>
    </row>
    <row r="138" spans="1:6" ht="24" customHeight="1">
      <c r="A138" s="62" t="s">
        <v>31</v>
      </c>
      <c r="B138" s="63" t="s">
        <v>15</v>
      </c>
      <c r="C138" s="20">
        <v>68</v>
      </c>
      <c r="D138" s="46">
        <v>1</v>
      </c>
      <c r="E138" s="9">
        <v>186341</v>
      </c>
      <c r="F138" s="26">
        <f>D138*E138</f>
        <v>186341</v>
      </c>
    </row>
    <row r="139" spans="1:6" ht="24" customHeight="1">
      <c r="A139" s="62"/>
      <c r="B139" s="63"/>
      <c r="C139" s="20">
        <v>75</v>
      </c>
      <c r="D139" s="46">
        <v>1</v>
      </c>
      <c r="E139" s="9">
        <v>260389</v>
      </c>
      <c r="F139" s="26">
        <f t="shared" ref="F139:F140" si="7">D139*E139</f>
        <v>260389</v>
      </c>
    </row>
    <row r="140" spans="1:6" ht="24" customHeight="1">
      <c r="A140" s="62"/>
      <c r="B140" s="63"/>
      <c r="C140" s="20">
        <v>76</v>
      </c>
      <c r="D140" s="46">
        <v>1</v>
      </c>
      <c r="E140" s="9">
        <v>199907</v>
      </c>
      <c r="F140" s="26">
        <f t="shared" si="7"/>
        <v>199907</v>
      </c>
    </row>
    <row r="141" spans="1:6" ht="24" customHeight="1">
      <c r="A141" s="62"/>
      <c r="B141" s="31" t="s">
        <v>28</v>
      </c>
      <c r="C141" s="28"/>
      <c r="D141" s="28">
        <f>SUM(D138:D140)</f>
        <v>3</v>
      </c>
      <c r="E141" s="28"/>
      <c r="F141" s="29">
        <f>SUM(F138:F140)</f>
        <v>646637</v>
      </c>
    </row>
    <row r="142" spans="1:6" ht="26.25" customHeight="1">
      <c r="A142" s="49" t="s">
        <v>27</v>
      </c>
      <c r="B142" s="50"/>
      <c r="C142" s="51"/>
      <c r="D142" s="34">
        <f>D55+D60+D62+D75+D119+D137+D141</f>
        <v>1969</v>
      </c>
      <c r="E142" s="34"/>
      <c r="F142" s="34">
        <f t="shared" ref="F142" si="8">F55+F60+F62+F75+F119+F137+F141</f>
        <v>533750504</v>
      </c>
    </row>
    <row r="143" spans="1:6" ht="15" customHeight="1">
      <c r="F143" s="6"/>
    </row>
    <row r="144" spans="1:6" ht="15" customHeight="1">
      <c r="F144" s="6"/>
    </row>
    <row r="145" spans="5:6">
      <c r="E145" s="6"/>
      <c r="F145" s="6"/>
    </row>
  </sheetData>
  <mergeCells count="31">
    <mergeCell ref="A1:F1"/>
    <mergeCell ref="A2:F2"/>
    <mergeCell ref="A3:F4"/>
    <mergeCell ref="A6:A55"/>
    <mergeCell ref="B7:B13"/>
    <mergeCell ref="B48:B51"/>
    <mergeCell ref="B14:B20"/>
    <mergeCell ref="B39:B47"/>
    <mergeCell ref="B21:B38"/>
    <mergeCell ref="B52:B54"/>
    <mergeCell ref="A56:A60"/>
    <mergeCell ref="A61:A62"/>
    <mergeCell ref="A63:A75"/>
    <mergeCell ref="B68:B69"/>
    <mergeCell ref="B71:B74"/>
    <mergeCell ref="B63:B67"/>
    <mergeCell ref="B57:B59"/>
    <mergeCell ref="A142:C142"/>
    <mergeCell ref="A76:A119"/>
    <mergeCell ref="A120:A137"/>
    <mergeCell ref="B106:B114"/>
    <mergeCell ref="B88:B105"/>
    <mergeCell ref="B125:B126"/>
    <mergeCell ref="B81:B87"/>
    <mergeCell ref="B130:B132"/>
    <mergeCell ref="B133:B136"/>
    <mergeCell ref="B120:B124"/>
    <mergeCell ref="B76:B80"/>
    <mergeCell ref="B115:B118"/>
    <mergeCell ref="A138:A141"/>
    <mergeCell ref="B138:B140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2025-10-27T08:28:54Z</cp:lastPrinted>
  <dcterms:created xsi:type="dcterms:W3CDTF">2020-12-17T10:55:31Z</dcterms:created>
  <dcterms:modified xsi:type="dcterms:W3CDTF">2026-01-13T07:08:00Z</dcterms:modified>
</cp:coreProperties>
</file>